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gistro" sheetId="1" state="visible" r:id="rId3"/>
    <sheet name="Análisis médico" sheetId="2" state="visible" r:id="rId4"/>
  </sheets>
  <definedNames>
    <definedName function="false" hidden="false" localSheetId="1" name="_xlnm.Print_Area" vbProcedure="false">'Análisis médico'!$A$1:$H$56</definedName>
    <definedName function="false" hidden="false" localSheetId="0" name="_xlnm.Print_Area" vbProcedure="false">Registro!$A$1:$P$29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<sst xmlns="http://schemas.openxmlformats.org/spreadsheetml/2006/main" count="97" uniqueCount="77">
  <si>
    <t xml:space="preserve">Mi registro de presión arterial en casa · 7 días</t>
  </si>
  <si>
    <t xml:space="preserve">Instituto Cardiovascular de Monclova · Dr. José Carlos Hernández C. · Médico Cirujano, ITESM · Ced. Prof. 12139724</t>
  </si>
  <si>
    <t xml:space="preserve">Llene únicamente las celdas de fondo amarillo. La fila gris "Ej." es un ejemplo del formato esperado: no la borre ni escriba sobre ella.</t>
  </si>
  <si>
    <t xml:space="preserve">Nombre del paciente:</t>
  </si>
  <si>
    <t xml:space="preserve">Edad:</t>
  </si>
  <si>
    <t xml:space="preserve">Brazo que se mide:</t>
  </si>
  <si>
    <t xml:space="preserve">CÓMO MEDIR</t>
  </si>
  <si>
    <t xml:space="preserve">•  Aparato de brazo, digital, con el brazalete de su talla, colocado sobre la piel (no sobre la ropa), dos dedos arriba del pliegue del codo. Mida siempre el mismo brazo.</t>
  </si>
  <si>
    <t xml:space="preserve">•  Antes de medir: 30 minutos sin café, sin fumar y sin ejercicio; vaya al baño primero; siéntese y descanse 5 minutos en silencio. No hable durante la medición.</t>
  </si>
  <si>
    <t xml:space="preserve">•  Posición: espalda apoyada en el respaldo, pies planos en el piso sin cruzar, brazo apoyado sobre una mesa a la altura del pecho.</t>
  </si>
  <si>
    <t xml:space="preserve">•  Horario: por la mañana entre 6:00 y 9:00, antes de tomar sus medicamentos y antes del desayuno. Por la noche entre 6:00 y 9:00, antes de cenar o de acostarse.</t>
  </si>
  <si>
    <t xml:space="preserve">•  En cada momento haga 2 mediciones separadas por 1 a 2 minutos y anote las dos: 7 días × 2 momentos × 2 mediciones = 28 registros.</t>
  </si>
  <si>
    <t xml:space="preserve">•  Anote los números tal como salen, aunque le parezcan altos. No repita la toma hasta que le guste la cifra. No cambie ni suspenda ningún medicamento por lo que vea aquí.</t>
  </si>
  <si>
    <t xml:space="preserve">•  Si presenta dolor de pecho, falta de aire intensa, debilidad de un lado del cuerpo, dificultad para hablar o pérdida súbita de la visión: acuda a urgencias de inmediato, sin repetir la medición.</t>
  </si>
  <si>
    <t xml:space="preserve">Día</t>
  </si>
  <si>
    <t xml:space="preserve">Fecha</t>
  </si>
  <si>
    <t xml:space="preserve">MAÑANA  (antes de medicamentos y desayuno)</t>
  </si>
  <si>
    <t xml:space="preserve">NOCHE  (antes de cenar o de dormir)</t>
  </si>
  <si>
    <t xml:space="preserve">¿Tomó sus medicamentos?</t>
  </si>
  <si>
    <t xml:space="preserve">Notas (síntomas, mala noche, etc.)</t>
  </si>
  <si>
    <t xml:space="preserve">Medición 1</t>
  </si>
  <si>
    <t xml:space="preserve">Medición 2</t>
  </si>
  <si>
    <t xml:space="preserve">Sistólica</t>
  </si>
  <si>
    <t xml:space="preserve">Diastólica</t>
  </si>
  <si>
    <t xml:space="preserve">Pulso</t>
  </si>
  <si>
    <t xml:space="preserve">Ej.</t>
  </si>
  <si>
    <t xml:space="preserve">12/03</t>
  </si>
  <si>
    <t xml:space="preserve">Sí</t>
  </si>
  <si>
    <t xml:space="preserve">Dormí mal</t>
  </si>
  <si>
    <t xml:space="preserve">Al terminar sus 7 días envíe este archivo o una foto de la hoja por WhatsApp al 81 8685 1998, para revisarlo antes de su consulta. También puede llevarlo impreso el día de su cita.</t>
  </si>
  <si>
    <t xml:space="preserve">Documento informativo para pacientes. No sustituye la valoración médica ni autoriza modificar el tratamiento por cuenta propia. La hoja "Análisis médico" se calcula sola: no escriba en ella.</t>
  </si>
  <si>
    <t xml:space="preserve">Análisis del registro domiciliario de presión arterial (AMPA)</t>
  </si>
  <si>
    <t xml:space="preserve">Todo se calcula solo a partir de la hoja Registro. Las únicas celdas que se llenan a mano son las amarillas. Los promedios excluyen el día 1, conforme a la práctica habitual en AMPA.</t>
  </si>
  <si>
    <t xml:space="preserve">DATOS QUE USTED CAPTURA  (celdas amarillas)</t>
  </si>
  <si>
    <t xml:space="preserve">Presión arterial en consultorio (esta consulta)</t>
  </si>
  <si>
    <t xml:space="preserve">Valores por omisión: 135/85 mmHg como umbral domiciliario y 140/90 mmHg en consultorio, que son los puntos de corte convencionales para AMPA y para consultorio. Cámbielos si maneja una meta distinta para este paciente (por ejemplo, más estricta en diabetes o enfermedad renal).</t>
  </si>
  <si>
    <t xml:space="preserve">Meta domiciliaria (umbral de control)</t>
  </si>
  <si>
    <t xml:space="preserve">Umbral diagnóstico de HTA en consultorio</t>
  </si>
  <si>
    <t xml:space="preserve">CALIDAD DEL REGISTRO</t>
  </si>
  <si>
    <t xml:space="preserve">Tomas registradas (días 1 a 7, máximo 28)</t>
  </si>
  <si>
    <t xml:space="preserve">Un registro con menos de 12 tomas utilizables (50%) debe interpretarse con cautela: considere repetir el periodo o solicitar MAPA antes de decidir cambios de tratamiento.</t>
  </si>
  <si>
    <t xml:space="preserve">Tomas utilizables para el promedio (días 2 a 7, máximo 24)</t>
  </si>
  <si>
    <t xml:space="preserve">Completitud del registro</t>
  </si>
  <si>
    <t xml:space="preserve">Días con registro (al menos una toma)</t>
  </si>
  <si>
    <t xml:space="preserve">Días en que refirió haber tomado sus medicamentos</t>
  </si>
  <si>
    <t xml:space="preserve">PROMEDIOS  (días 2 a 7, el día 1 se descarta)</t>
  </si>
  <si>
    <t xml:space="preserve">Una diferencia mañana − noche marcadamente positiva sugiere pérdida de cobertura del fármaco en las últimas horas del intervalo de dosificación, ya que la toma matutina se hace antes del medicamento. Una presión de pulso amplia en el adulto mayor orienta a rigidez arterial.</t>
  </si>
  <si>
    <t xml:space="preserve">Promedio global</t>
  </si>
  <si>
    <t xml:space="preserve">    Promedio matutino</t>
  </si>
  <si>
    <t xml:space="preserve">    Promedio vespertino</t>
  </si>
  <si>
    <t xml:space="preserve">    Diferencia mañana − noche</t>
  </si>
  <si>
    <t xml:space="preserve">    Promedio del día 1 (excluido, sólo referencia)</t>
  </si>
  <si>
    <t xml:space="preserve">Presión de pulso (sistólica − diastólica)</t>
  </si>
  <si>
    <t xml:space="preserve">Presión arterial media</t>
  </si>
  <si>
    <t xml:space="preserve">VARIABILIDAD Y VALORES EXTREMOS</t>
  </si>
  <si>
    <t xml:space="preserve">Un coeficiente de variación por arriba de 10-12% traduce variabilidad elevada, que se asocia a peor pronóstico independientemente del promedio. Revise antes técnica de medición y adherencia: casi siempre son la causa.</t>
  </si>
  <si>
    <t xml:space="preserve">Desviación estándar de la sistólica</t>
  </si>
  <si>
    <t xml:space="preserve">Coeficiente de variación de la sistólica</t>
  </si>
  <si>
    <t xml:space="preserve">Sistólica máxima registrada</t>
  </si>
  <si>
    <t xml:space="preserve">Sistólica mínima registrada</t>
  </si>
  <si>
    <t xml:space="preserve">Tomas con sistólica ≥ 180 o diastólica ≥ 110</t>
  </si>
  <si>
    <t xml:space="preserve">Tomas con sistólica &lt; 100 o diastólica &lt; 60</t>
  </si>
  <si>
    <t xml:space="preserve">CONTROL Y CLASIFICACIÓN</t>
  </si>
  <si>
    <t xml:space="preserve">El fenotipo se resuelve comparando el promedio domiciliario de los días 2 a 7 contra la presión de consultorio de esta visita. La hipertensión enmascarada es la que más se escapa en la consulta y la que más se beneficia de este registro. Una diferencia de bata blanca amplia justifica confirmar con MAPA antes de intensificar el tratamiento.</t>
  </si>
  <si>
    <t xml:space="preserve">Tomas dentro de la meta domiciliaria</t>
  </si>
  <si>
    <t xml:space="preserve">Porcentaje de tomas en meta</t>
  </si>
  <si>
    <t xml:space="preserve">Clasificación del promedio domiciliario</t>
  </si>
  <si>
    <t xml:space="preserve">Fenotipo (consultorio vs. domicilio)</t>
  </si>
  <si>
    <t xml:space="preserve">Efecto de bata blanca (consultorio − domicilio)</t>
  </si>
  <si>
    <t xml:space="preserve">PROMEDIOS POR DÍA</t>
  </si>
  <si>
    <t xml:space="preserve">Día 1</t>
  </si>
  <si>
    <t xml:space="preserve">Día 2</t>
  </si>
  <si>
    <t xml:space="preserve">Día 3</t>
  </si>
  <si>
    <t xml:space="preserve">Día 4</t>
  </si>
  <si>
    <t xml:space="preserve">Día 5</t>
  </si>
  <si>
    <t xml:space="preserve">Día 6</t>
  </si>
  <si>
    <t xml:space="preserve">Día 7</t>
  </si>
</sst>
</file>

<file path=xl/styles.xml><?xml version="1.0" encoding="utf-8"?>
<styleSheet xmlns="http://schemas.openxmlformats.org/spreadsheetml/2006/main">
  <numFmts count="6">
    <numFmt numFmtId="164" formatCode="General"/>
    <numFmt numFmtId="165" formatCode="0"/>
    <numFmt numFmtId="166" formatCode="0%"/>
    <numFmt numFmtId="167" formatCode="0.0"/>
    <numFmt numFmtId="168" formatCode="\+0.0;\-0.0;0.0"/>
    <numFmt numFmtId="169" formatCode="0.0%"/>
  </numFmts>
  <fonts count="24">
    <font>
      <sz val="11"/>
      <color theme="1"/>
      <name val="Calibri"/>
      <family val="2"/>
      <charset val="1"/>
    </font>
    <font>
      <sz val="10"/>
      <name val="Arial"/>
      <family val="0"/>
    </font>
    <font>
      <sz val="10"/>
      <name val="Arial"/>
      <family val="0"/>
    </font>
    <font>
      <sz val="10"/>
      <name val="Arial"/>
      <family val="0"/>
    </font>
    <font>
      <b val="true"/>
      <sz val="16"/>
      <color rgb="FF0D4F66"/>
      <name val="Arial"/>
      <family val="0"/>
      <charset val="1"/>
    </font>
    <font>
      <sz val="9"/>
      <color rgb="FF55666D"/>
      <name val="Arial"/>
      <family val="0"/>
      <charset val="1"/>
    </font>
    <font>
      <b val="true"/>
      <sz val="9"/>
      <color rgb="FFA32020"/>
      <name val="Arial"/>
      <family val="0"/>
      <charset val="1"/>
    </font>
    <font>
      <b val="true"/>
      <sz val="10"/>
      <color rgb="FF0D4F66"/>
      <name val="Arial"/>
      <family val="0"/>
      <charset val="1"/>
    </font>
    <font>
      <sz val="11"/>
      <color rgb="FF1B1B1B"/>
      <name val="Arial"/>
      <family val="0"/>
      <charset val="1"/>
    </font>
    <font>
      <b val="true"/>
      <sz val="10"/>
      <color rgb="FFFFFFFF"/>
      <name val="Arial"/>
      <family val="0"/>
      <charset val="1"/>
    </font>
    <font>
      <sz val="9.5"/>
      <color rgb="FF1B1B1B"/>
      <name val="Arial"/>
      <family val="0"/>
      <charset val="1"/>
    </font>
    <font>
      <b val="true"/>
      <sz val="9"/>
      <color rgb="FFFFFFFF"/>
      <name val="Arial"/>
      <family val="0"/>
      <charset val="1"/>
    </font>
    <font>
      <b val="true"/>
      <sz val="8.5"/>
      <color rgb="FF0D4F66"/>
      <name val="Arial"/>
      <family val="0"/>
      <charset val="1"/>
    </font>
    <font>
      <i val="true"/>
      <sz val="9"/>
      <color rgb="FF93A2A8"/>
      <name val="Arial"/>
      <family val="0"/>
      <charset val="1"/>
    </font>
    <font>
      <b val="true"/>
      <sz val="11"/>
      <color rgb="FF0D4F66"/>
      <name val="Arial"/>
      <family val="0"/>
      <charset val="1"/>
    </font>
    <font>
      <sz val="8.5"/>
      <color rgb="FF93A2A8"/>
      <name val="Arial"/>
      <family val="0"/>
      <charset val="1"/>
    </font>
    <font>
      <b val="true"/>
      <sz val="9"/>
      <color rgb="FF0D4F66"/>
      <name val="Arial"/>
      <family val="0"/>
      <charset val="1"/>
    </font>
    <font>
      <sz val="10"/>
      <color rgb="FF1B1B1B"/>
      <name val="Arial"/>
      <family val="0"/>
      <charset val="1"/>
    </font>
    <font>
      <sz val="11"/>
      <color rgb="FF0000FF"/>
      <name val="Arial"/>
      <family val="0"/>
      <charset val="1"/>
    </font>
    <font>
      <sz val="8.5"/>
      <color rgb="FF55666D"/>
      <name val="Arial"/>
      <family val="0"/>
      <charset val="1"/>
    </font>
    <font>
      <b val="true"/>
      <sz val="10"/>
      <color rgb="FF1B1B1B"/>
      <name val="Arial"/>
      <family val="0"/>
      <charset val="1"/>
    </font>
    <font>
      <b val="true"/>
      <sz val="18"/>
      <color rgb="FF000000"/>
      <name val="Calibri"/>
      <family val="2"/>
    </font>
    <font>
      <sz val="10"/>
      <color rgb="FF000000"/>
      <name val="Calibri"/>
      <family val="2"/>
    </font>
    <font>
      <b val="true"/>
      <sz val="10"/>
      <color rgb="FF000000"/>
      <name val="Calibri"/>
      <family val="2"/>
    </font>
  </fonts>
  <fills count="6">
    <fill>
      <patternFill patternType="none"/>
    </fill>
    <fill>
      <patternFill patternType="gray125"/>
    </fill>
    <fill>
      <patternFill patternType="solid">
        <fgColor rgb="FFFFF7CC"/>
        <bgColor rgb="FFF2F6F8"/>
      </patternFill>
    </fill>
    <fill>
      <patternFill patternType="solid">
        <fgColor rgb="FF0D4F66"/>
        <bgColor rgb="FF333399"/>
      </patternFill>
    </fill>
    <fill>
      <patternFill patternType="solid">
        <fgColor rgb="FFE8EEF1"/>
        <bgColor rgb="FFF2F6F8"/>
      </patternFill>
    </fill>
    <fill>
      <patternFill patternType="solid">
        <fgColor rgb="FFF2F6F8"/>
        <bgColor rgb="FFE8EEF1"/>
      </patternFill>
    </fill>
  </fills>
  <borders count="3">
    <border diagonalUp="false" diagonalDown="false">
      <left/>
      <right/>
      <top/>
      <bottom/>
      <diagonal/>
    </border>
    <border diagonalUp="false" diagonalDown="false">
      <left style="thin">
        <color rgb="FF8FA3AB"/>
      </left>
      <right style="thin">
        <color rgb="FF8FA3AB"/>
      </right>
      <top style="thin">
        <color rgb="FF8FA3AB"/>
      </top>
      <bottom style="thin">
        <color rgb="FF8FA3AB"/>
      </bottom>
      <diagonal/>
    </border>
    <border diagonalUp="false" diagonalDown="false">
      <left style="thin">
        <color rgb="FF8FA3AB"/>
      </left>
      <right/>
      <top style="thin">
        <color rgb="FF8FA3AB"/>
      </top>
      <bottom style="thin">
        <color rgb="FF8FA3A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center" textRotation="0" wrapText="true" indent="0" shrinkToFit="false"/>
      <protection locked="true" hidden="false"/>
    </xf>
    <xf numFmtId="164" fontId="9" fillId="3" borderId="0"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left"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left"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15" fillId="0" borderId="0"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16" fillId="0" borderId="0" xfId="0" applyFont="true" applyBorder="fals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left" vertical="center" textRotation="0" wrapText="true" indent="0" shrinkToFit="false"/>
      <protection locked="true" hidden="false"/>
    </xf>
    <xf numFmtId="164" fontId="18" fillId="2" borderId="1"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true" applyAlignment="true" applyProtection="false">
      <alignment horizontal="left" vertical="center" textRotation="0" wrapText="true" indent="0" shrinkToFit="false"/>
      <protection locked="true" hidden="false"/>
    </xf>
    <xf numFmtId="165" fontId="8" fillId="5" borderId="1" xfId="0" applyFont="true" applyBorder="true" applyAlignment="true" applyProtection="false">
      <alignment horizontal="center" vertical="center" textRotation="0" wrapText="true" indent="0" shrinkToFit="false"/>
      <protection locked="true" hidden="false"/>
    </xf>
    <xf numFmtId="166" fontId="8" fillId="5" borderId="1"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left" vertical="center" textRotation="0" wrapText="true" indent="0" shrinkToFit="false"/>
      <protection locked="true" hidden="false"/>
    </xf>
    <xf numFmtId="167" fontId="14" fillId="5" borderId="1" xfId="0" applyFont="true" applyBorder="true" applyAlignment="true" applyProtection="false">
      <alignment horizontal="center" vertical="center" textRotation="0" wrapText="true" indent="0" shrinkToFit="false"/>
      <protection locked="true" hidden="false"/>
    </xf>
    <xf numFmtId="167" fontId="8" fillId="5" borderId="1" xfId="0" applyFont="true" applyBorder="true" applyAlignment="true" applyProtection="false">
      <alignment horizontal="center" vertical="center" textRotation="0" wrapText="true" indent="0" shrinkToFit="false"/>
      <protection locked="true" hidden="false"/>
    </xf>
    <xf numFmtId="168" fontId="8" fillId="5" borderId="1" xfId="0" applyFont="true" applyBorder="true" applyAlignment="true" applyProtection="false">
      <alignment horizontal="center" vertical="center" textRotation="0" wrapText="true" indent="0" shrinkToFit="false"/>
      <protection locked="true" hidden="false"/>
    </xf>
    <xf numFmtId="169" fontId="8" fillId="5" borderId="1" xfId="0" applyFont="true" applyBorder="true" applyAlignment="true" applyProtection="false">
      <alignment horizontal="center" vertical="center" textRotation="0" wrapText="true" indent="0" shrinkToFit="false"/>
      <protection locked="true" hidden="false"/>
    </xf>
    <xf numFmtId="164" fontId="14" fillId="4" borderId="2" xfId="0" applyFont="true" applyBorder="true" applyAlignment="true" applyProtection="false">
      <alignment horizontal="center" vertical="center" textRotation="0" wrapText="true" indent="0" shrinkToFit="false"/>
      <protection locked="true" hidden="false"/>
    </xf>
    <xf numFmtId="164" fontId="16" fillId="4"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7" fontId="17" fillId="0"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8FA3AB"/>
      <rgbColor rgb="FFBE4B48"/>
      <rgbColor rgb="FFFFF7CC"/>
      <rgbColor rgb="FFE8EE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2F6F8"/>
      <rgbColor rgb="FFCCFFCC"/>
      <rgbColor rgb="FFFFFF99"/>
      <rgbColor rgb="FF99CCFF"/>
      <rgbColor rgb="FFFF99CC"/>
      <rgbColor rgb="FFCC99FF"/>
      <rgbColor rgb="FFFFCC99"/>
      <rgbColor rgb="FF4A7EBB"/>
      <rgbColor rgb="FF33CCCC"/>
      <rgbColor rgb="FF99CC00"/>
      <rgbColor rgb="FFFFCC00"/>
      <rgbColor rgb="FFFF9900"/>
      <rgbColor rgb="FFFF6600"/>
      <rgbColor rgb="FF55666D"/>
      <rgbColor rgb="FF93A2A8"/>
      <rgbColor rgb="FF0D4F66"/>
      <rgbColor rgb="FF339966"/>
      <rgbColor rgb="FF003300"/>
      <rgbColor rgb="FF333300"/>
      <rgbColor rgb="FFA32020"/>
      <rgbColor rgb="FF993366"/>
      <rgbColor rgb="FF333399"/>
      <rgbColor rgb="FF1B1B1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Promedio diario de presión arterial</a:t>
            </a:r>
          </a:p>
        </c:rich>
      </c:tx>
      <c:overlay val="0"/>
      <c:spPr>
        <a:noFill/>
        <a:ln w="0">
          <a:noFill/>
        </a:ln>
      </c:spPr>
    </c:title>
    <c:autoTitleDeleted val="0"/>
    <c:plotArea>
      <c:lineChart>
        <c:grouping val="standard"/>
        <c:varyColors val="0"/>
        <c:ser>
          <c:idx val="0"/>
          <c:order val="0"/>
          <c:tx>
            <c:strRef>
              <c:f>'Análisis médico'!C47</c:f>
              <c:strCache>
                <c:ptCount val="1"/>
                <c:pt idx="0">
                  <c:v>Sistólica</c:v>
                </c:pt>
              </c:strCache>
            </c:strRef>
          </c:tx>
          <c:spPr>
            <a:solidFill>
              <a:srgbClr val="4a7ebb"/>
            </a:solidFill>
            <a:ln w="28440">
              <a:solidFill>
                <a:srgbClr val="4a7ebb"/>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'Análisis médico'!$B$48:$B$54</c:f>
              <c:strCache>
                <c:ptCount val="7"/>
                <c:pt idx="0">
                  <c:v>Día 1</c:v>
                </c:pt>
                <c:pt idx="1">
                  <c:v>Día 2</c:v>
                </c:pt>
                <c:pt idx="2">
                  <c:v>Día 3</c:v>
                </c:pt>
                <c:pt idx="3">
                  <c:v>Día 4</c:v>
                </c:pt>
                <c:pt idx="4">
                  <c:v>Día 5</c:v>
                </c:pt>
                <c:pt idx="5">
                  <c:v>Día 6</c:v>
                </c:pt>
                <c:pt idx="6">
                  <c:v>Día 7</c:v>
                </c:pt>
              </c:strCache>
            </c:strRef>
          </c:cat>
          <c:val>
            <c:numRef>
              <c:f>'Análisis médico'!$C$48:$C$54</c:f>
              <c:numCache>
                <c:formatCode>General</c:formatCode>
                <c:ptCount val="7"/>
              </c:numCache>
            </c:numRef>
          </c:val>
          <c:smooth val="1"/>
        </c:ser>
        <c:ser>
          <c:idx val="1"/>
          <c:order val="1"/>
          <c:tx>
            <c:strRef>
              <c:f>'Análisis médico'!D47</c:f>
              <c:strCache>
                <c:ptCount val="1"/>
                <c:pt idx="0">
                  <c:v>Diastólica</c:v>
                </c:pt>
              </c:strCache>
            </c:strRef>
          </c:tx>
          <c:spPr>
            <a:solidFill>
              <a:srgbClr val="be4b48"/>
            </a:solidFill>
            <a:ln w="28440">
              <a:solidFill>
                <a:srgbClr val="be4b4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'Análisis médico'!$B$48:$B$54</c:f>
              <c:strCache>
                <c:ptCount val="7"/>
                <c:pt idx="0">
                  <c:v>Día 1</c:v>
                </c:pt>
                <c:pt idx="1">
                  <c:v>Día 2</c:v>
                </c:pt>
                <c:pt idx="2">
                  <c:v>Día 3</c:v>
                </c:pt>
                <c:pt idx="3">
                  <c:v>Día 4</c:v>
                </c:pt>
                <c:pt idx="4">
                  <c:v>Día 5</c:v>
                </c:pt>
                <c:pt idx="5">
                  <c:v>Día 6</c:v>
                </c:pt>
                <c:pt idx="6">
                  <c:v>Día 7</c:v>
                </c:pt>
              </c:strCache>
            </c:strRef>
          </c:cat>
          <c:val>
            <c:numRef>
              <c:f>'Análisis médico'!$D$48:$D$54</c:f>
              <c:numCache>
                <c:formatCode>General</c:formatCode>
                <c:ptCount val="7"/>
              </c:numCache>
            </c:numRef>
          </c:val>
          <c:smooth val="1"/>
        </c:ser>
        <c:hiLowLines>
          <c:spPr>
            <a:ln w="0">
              <a:noFill/>
            </a:ln>
          </c:spPr>
        </c:hiLowLines>
        <c:marker val="0"/>
        <c:axId val="65181123"/>
        <c:axId val="27232257"/>
      </c:lineChart>
      <c:catAx>
        <c:axId val="6518112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Día del registro</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232257"/>
        <c:crosses val="autoZero"/>
        <c:auto val="1"/>
        <c:lblAlgn val="ctr"/>
        <c:lblOffset val="100"/>
        <c:noMultiLvlLbl val="0"/>
      </c:catAx>
      <c:valAx>
        <c:axId val="27232257"/>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mmHg</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18112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43</xdr:row>
      <xdr:rowOff>118080</xdr:rowOff>
    </xdr:from>
    <xdr:to>
      <xdr:col>10</xdr:col>
      <xdr:colOff>378000</xdr:colOff>
      <xdr:row>57</xdr:row>
      <xdr:rowOff>112680</xdr:rowOff>
    </xdr:to>
    <xdr:graphicFrame>
      <xdr:nvGraphicFramePr>
        <xdr:cNvPr id="0" name="Chart 1"/>
        <xdr:cNvGraphicFramePr/>
      </xdr:nvGraphicFramePr>
      <xdr:xfrm>
        <a:off x="6273000" y="9010800"/>
        <a:ext cx="575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9"/>
  <sheetViews>
    <sheetView showFormulas="false" showGridLines="false" showRowColHeaders="true" showZeros="true" rightToLeft="false" tabSelected="true" showOutlineSymbols="true" defaultGridColor="true" view="normal" topLeftCell="A20" colorId="64" zoomScale="100" zoomScaleNormal="100" zoomScalePageLayoutView="100" workbookViewId="0">
      <pane xSplit="2" ySplit="0" topLeftCell="C20" activePane="topRight" state="frozen"/>
      <selection pane="topLeft" activeCell="A20" activeCellId="0" sqref="A20"/>
      <selection pane="top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2"/>
    <col collapsed="false" customWidth="true" hidden="false" outlineLevel="0" max="14" min="3" style="0" width="8"/>
    <col collapsed="false" customWidth="true" hidden="false" outlineLevel="0" max="15" min="15" style="0" width="13"/>
    <col collapsed="false" customWidth="true" hidden="false" outlineLevel="0" max="16" min="16" style="0" width="34"/>
  </cols>
  <sheetData>
    <row r="1" customFormat="false" ht="24" hidden="false" customHeight="true" outlineLevel="0" collapsed="false">
      <c r="A1" s="1" t="s">
        <v>0</v>
      </c>
      <c r="B1" s="1"/>
      <c r="C1" s="1"/>
      <c r="D1" s="1"/>
      <c r="E1" s="1"/>
      <c r="F1" s="1"/>
      <c r="G1" s="1"/>
      <c r="H1" s="1"/>
      <c r="I1" s="1"/>
      <c r="J1" s="1"/>
      <c r="K1" s="1"/>
      <c r="L1" s="1"/>
      <c r="M1" s="1"/>
      <c r="N1" s="1"/>
      <c r="O1" s="1"/>
      <c r="P1" s="1"/>
    </row>
    <row r="2" customFormat="false" ht="15" hidden="false" customHeight="false" outlineLevel="0" collapsed="false">
      <c r="A2" s="2" t="s">
        <v>1</v>
      </c>
      <c r="B2" s="2"/>
      <c r="C2" s="2"/>
      <c r="D2" s="2"/>
      <c r="E2" s="2"/>
      <c r="F2" s="2"/>
      <c r="G2" s="2"/>
      <c r="H2" s="2"/>
      <c r="I2" s="2"/>
      <c r="J2" s="2"/>
      <c r="K2" s="2"/>
      <c r="L2" s="2"/>
      <c r="M2" s="2"/>
      <c r="N2" s="2"/>
      <c r="O2" s="2"/>
      <c r="P2" s="2"/>
    </row>
    <row r="3" customFormat="false" ht="15" hidden="false" customHeight="true" outlineLevel="0" collapsed="false">
      <c r="A3" s="3" t="s">
        <v>2</v>
      </c>
      <c r="B3" s="3"/>
      <c r="C3" s="3"/>
      <c r="D3" s="3"/>
      <c r="E3" s="3"/>
      <c r="F3" s="3"/>
      <c r="G3" s="3"/>
      <c r="H3" s="3"/>
      <c r="I3" s="3"/>
      <c r="J3" s="3"/>
      <c r="K3" s="3"/>
      <c r="L3" s="3"/>
      <c r="M3" s="3"/>
      <c r="N3" s="3"/>
      <c r="O3" s="3"/>
      <c r="P3" s="3"/>
    </row>
    <row r="5" customFormat="false" ht="19.5" hidden="false" customHeight="true" outlineLevel="0" collapsed="false">
      <c r="A5" s="4" t="s">
        <v>3</v>
      </c>
      <c r="C5" s="5"/>
      <c r="D5" s="5"/>
      <c r="E5" s="5"/>
      <c r="F5" s="5"/>
      <c r="G5" s="5"/>
      <c r="H5" s="5"/>
      <c r="J5" s="4" t="s">
        <v>4</v>
      </c>
      <c r="K5" s="5"/>
      <c r="M5" s="6" t="s">
        <v>5</v>
      </c>
      <c r="O5" s="5"/>
    </row>
    <row r="7" customFormat="false" ht="15" hidden="false" customHeight="true" outlineLevel="0" collapsed="false">
      <c r="A7" s="7" t="s">
        <v>6</v>
      </c>
      <c r="B7" s="7"/>
      <c r="C7" s="7"/>
      <c r="D7" s="7"/>
      <c r="E7" s="7"/>
      <c r="F7" s="7"/>
      <c r="G7" s="7"/>
      <c r="H7" s="7"/>
      <c r="I7" s="7"/>
      <c r="J7" s="7"/>
      <c r="K7" s="7"/>
      <c r="L7" s="7"/>
      <c r="M7" s="7"/>
      <c r="N7" s="7"/>
      <c r="O7" s="7"/>
      <c r="P7" s="7"/>
    </row>
    <row r="8" customFormat="false" ht="24" hidden="false" customHeight="true" outlineLevel="0" collapsed="false">
      <c r="A8" s="8" t="s">
        <v>7</v>
      </c>
      <c r="B8" s="8"/>
      <c r="C8" s="8"/>
      <c r="D8" s="8"/>
      <c r="E8" s="8"/>
      <c r="F8" s="8"/>
      <c r="G8" s="8"/>
      <c r="H8" s="8"/>
      <c r="I8" s="8"/>
      <c r="J8" s="8"/>
      <c r="K8" s="8"/>
      <c r="L8" s="8"/>
      <c r="M8" s="8"/>
      <c r="N8" s="8"/>
      <c r="O8" s="8"/>
      <c r="P8" s="8"/>
    </row>
    <row r="9" customFormat="false" ht="24" hidden="false" customHeight="true" outlineLevel="0" collapsed="false">
      <c r="A9" s="8" t="s">
        <v>8</v>
      </c>
      <c r="B9" s="8"/>
      <c r="C9" s="8"/>
      <c r="D9" s="8"/>
      <c r="E9" s="8"/>
      <c r="F9" s="8"/>
      <c r="G9" s="8"/>
      <c r="H9" s="8"/>
      <c r="I9" s="8"/>
      <c r="J9" s="8"/>
      <c r="K9" s="8"/>
      <c r="L9" s="8"/>
      <c r="M9" s="8"/>
      <c r="N9" s="8"/>
      <c r="O9" s="8"/>
      <c r="P9" s="8"/>
    </row>
    <row r="10" customFormat="false" ht="24" hidden="false" customHeight="true" outlineLevel="0" collapsed="false">
      <c r="A10" s="8" t="s">
        <v>9</v>
      </c>
      <c r="B10" s="8"/>
      <c r="C10" s="8"/>
      <c r="D10" s="8"/>
      <c r="E10" s="8"/>
      <c r="F10" s="8"/>
      <c r="G10" s="8"/>
      <c r="H10" s="8"/>
      <c r="I10" s="8"/>
      <c r="J10" s="8"/>
      <c r="K10" s="8"/>
      <c r="L10" s="8"/>
      <c r="M10" s="8"/>
      <c r="N10" s="8"/>
      <c r="O10" s="8"/>
      <c r="P10" s="8"/>
    </row>
    <row r="11" customFormat="false" ht="24" hidden="false" customHeight="true" outlineLevel="0" collapsed="false">
      <c r="A11" s="8" t="s">
        <v>10</v>
      </c>
      <c r="B11" s="8"/>
      <c r="C11" s="8"/>
      <c r="D11" s="8"/>
      <c r="E11" s="8"/>
      <c r="F11" s="8"/>
      <c r="G11" s="8"/>
      <c r="H11" s="8"/>
      <c r="I11" s="8"/>
      <c r="J11" s="8"/>
      <c r="K11" s="8"/>
      <c r="L11" s="8"/>
      <c r="M11" s="8"/>
      <c r="N11" s="8"/>
      <c r="O11" s="8"/>
      <c r="P11" s="8"/>
    </row>
    <row r="12" customFormat="false" ht="24" hidden="false" customHeight="true" outlineLevel="0" collapsed="false">
      <c r="A12" s="8" t="s">
        <v>11</v>
      </c>
      <c r="B12" s="8"/>
      <c r="C12" s="8"/>
      <c r="D12" s="8"/>
      <c r="E12" s="8"/>
      <c r="F12" s="8"/>
      <c r="G12" s="8"/>
      <c r="H12" s="8"/>
      <c r="I12" s="8"/>
      <c r="J12" s="8"/>
      <c r="K12" s="8"/>
      <c r="L12" s="8"/>
      <c r="M12" s="8"/>
      <c r="N12" s="8"/>
      <c r="O12" s="8"/>
      <c r="P12" s="8"/>
    </row>
    <row r="13" customFormat="false" ht="24" hidden="false" customHeight="true" outlineLevel="0" collapsed="false">
      <c r="A13" s="8" t="s">
        <v>12</v>
      </c>
      <c r="B13" s="8"/>
      <c r="C13" s="8"/>
      <c r="D13" s="8"/>
      <c r="E13" s="8"/>
      <c r="F13" s="8"/>
      <c r="G13" s="8"/>
      <c r="H13" s="8"/>
      <c r="I13" s="8"/>
      <c r="J13" s="8"/>
      <c r="K13" s="8"/>
      <c r="L13" s="8"/>
      <c r="M13" s="8"/>
      <c r="N13" s="8"/>
      <c r="O13" s="8"/>
      <c r="P13" s="8"/>
    </row>
    <row r="14" customFormat="false" ht="24" hidden="false" customHeight="true" outlineLevel="0" collapsed="false">
      <c r="A14" s="8" t="s">
        <v>13</v>
      </c>
      <c r="B14" s="8"/>
      <c r="C14" s="8"/>
      <c r="D14" s="8"/>
      <c r="E14" s="8"/>
      <c r="F14" s="8"/>
      <c r="G14" s="8"/>
      <c r="H14" s="8"/>
      <c r="I14" s="8"/>
      <c r="J14" s="8"/>
      <c r="K14" s="8"/>
      <c r="L14" s="8"/>
      <c r="M14" s="8"/>
      <c r="N14" s="8"/>
      <c r="O14" s="8"/>
      <c r="P14" s="8"/>
    </row>
    <row r="16" customFormat="false" ht="25.5" hidden="false" customHeight="true" outlineLevel="0" collapsed="false">
      <c r="A16" s="9" t="s">
        <v>14</v>
      </c>
      <c r="B16" s="9" t="s">
        <v>15</v>
      </c>
      <c r="C16" s="9" t="s">
        <v>16</v>
      </c>
      <c r="D16" s="9"/>
      <c r="E16" s="9"/>
      <c r="F16" s="9"/>
      <c r="G16" s="9"/>
      <c r="H16" s="9"/>
      <c r="I16" s="9" t="s">
        <v>17</v>
      </c>
      <c r="J16" s="9"/>
      <c r="K16" s="9"/>
      <c r="L16" s="9"/>
      <c r="M16" s="9"/>
      <c r="N16" s="9"/>
      <c r="O16" s="9" t="s">
        <v>18</v>
      </c>
      <c r="P16" s="9" t="s">
        <v>19</v>
      </c>
    </row>
    <row r="17" customFormat="false" ht="15" hidden="false" customHeight="true" outlineLevel="0" collapsed="false">
      <c r="A17" s="9"/>
      <c r="B17" s="9"/>
      <c r="C17" s="10" t="s">
        <v>20</v>
      </c>
      <c r="D17" s="10"/>
      <c r="E17" s="10"/>
      <c r="F17" s="10" t="s">
        <v>21</v>
      </c>
      <c r="G17" s="10"/>
      <c r="H17" s="10"/>
      <c r="I17" s="10" t="s">
        <v>20</v>
      </c>
      <c r="J17" s="10"/>
      <c r="K17" s="10"/>
      <c r="L17" s="10" t="s">
        <v>21</v>
      </c>
      <c r="M17" s="10"/>
      <c r="N17" s="10"/>
      <c r="O17" s="9"/>
      <c r="P17" s="9"/>
    </row>
    <row r="18" customFormat="false" ht="25.5" hidden="false" customHeight="true" outlineLevel="0" collapsed="false">
      <c r="A18" s="9"/>
      <c r="B18" s="9"/>
      <c r="C18" s="10" t="s">
        <v>22</v>
      </c>
      <c r="D18" s="10" t="s">
        <v>23</v>
      </c>
      <c r="E18" s="10" t="s">
        <v>24</v>
      </c>
      <c r="F18" s="10" t="s">
        <v>22</v>
      </c>
      <c r="G18" s="10" t="s">
        <v>23</v>
      </c>
      <c r="H18" s="10" t="s">
        <v>24</v>
      </c>
      <c r="I18" s="10" t="s">
        <v>22</v>
      </c>
      <c r="J18" s="10" t="s">
        <v>23</v>
      </c>
      <c r="K18" s="10" t="s">
        <v>24</v>
      </c>
      <c r="L18" s="10" t="s">
        <v>22</v>
      </c>
      <c r="M18" s="10" t="s">
        <v>23</v>
      </c>
      <c r="N18" s="10" t="s">
        <v>24</v>
      </c>
      <c r="O18" s="9"/>
      <c r="P18" s="9"/>
    </row>
    <row r="19" customFormat="false" ht="18" hidden="false" customHeight="true" outlineLevel="0" collapsed="false">
      <c r="A19" s="11" t="s">
        <v>25</v>
      </c>
      <c r="B19" s="11" t="s">
        <v>26</v>
      </c>
      <c r="C19" s="11" t="n">
        <v>148</v>
      </c>
      <c r="D19" s="11" t="n">
        <v>92</v>
      </c>
      <c r="E19" s="11" t="n">
        <v>74</v>
      </c>
      <c r="F19" s="11" t="n">
        <v>144</v>
      </c>
      <c r="G19" s="11" t="n">
        <v>90</v>
      </c>
      <c r="H19" s="11" t="n">
        <v>72</v>
      </c>
      <c r="I19" s="11" t="n">
        <v>138</v>
      </c>
      <c r="J19" s="11" t="n">
        <v>86</v>
      </c>
      <c r="K19" s="11" t="n">
        <v>68</v>
      </c>
      <c r="L19" s="11" t="n">
        <v>141</v>
      </c>
      <c r="M19" s="11" t="n">
        <v>88</v>
      </c>
      <c r="N19" s="11" t="n">
        <v>70</v>
      </c>
      <c r="O19" s="11" t="s">
        <v>27</v>
      </c>
      <c r="P19" s="12" t="s">
        <v>28</v>
      </c>
    </row>
    <row r="20" customFormat="false" ht="30" hidden="false" customHeight="true" outlineLevel="0" collapsed="false">
      <c r="A20" s="13" t="n">
        <v>1</v>
      </c>
      <c r="B20" s="14"/>
      <c r="C20" s="14"/>
      <c r="D20" s="14"/>
      <c r="E20" s="14"/>
      <c r="F20" s="14"/>
      <c r="G20" s="14"/>
      <c r="H20" s="14"/>
      <c r="I20" s="14"/>
      <c r="J20" s="14"/>
      <c r="K20" s="14"/>
      <c r="L20" s="14"/>
      <c r="M20" s="14"/>
      <c r="N20" s="14"/>
      <c r="O20" s="14"/>
      <c r="P20" s="15"/>
    </row>
    <row r="21" customFormat="false" ht="30" hidden="false" customHeight="true" outlineLevel="0" collapsed="false">
      <c r="A21" s="13" t="n">
        <v>2</v>
      </c>
      <c r="B21" s="14"/>
      <c r="C21" s="14"/>
      <c r="D21" s="14"/>
      <c r="E21" s="14"/>
      <c r="F21" s="14"/>
      <c r="G21" s="14"/>
      <c r="H21" s="14"/>
      <c r="I21" s="14"/>
      <c r="J21" s="14"/>
      <c r="K21" s="14"/>
      <c r="L21" s="14"/>
      <c r="M21" s="14"/>
      <c r="N21" s="14"/>
      <c r="O21" s="14"/>
      <c r="P21" s="15"/>
    </row>
    <row r="22" customFormat="false" ht="30" hidden="false" customHeight="true" outlineLevel="0" collapsed="false">
      <c r="A22" s="13" t="n">
        <v>3</v>
      </c>
      <c r="B22" s="14"/>
      <c r="C22" s="14"/>
      <c r="D22" s="14"/>
      <c r="E22" s="14"/>
      <c r="F22" s="14"/>
      <c r="G22" s="14"/>
      <c r="H22" s="14"/>
      <c r="I22" s="14"/>
      <c r="J22" s="14"/>
      <c r="K22" s="14"/>
      <c r="L22" s="14"/>
      <c r="M22" s="14"/>
      <c r="N22" s="14"/>
      <c r="O22" s="14"/>
      <c r="P22" s="15"/>
    </row>
    <row r="23" customFormat="false" ht="30" hidden="false" customHeight="true" outlineLevel="0" collapsed="false">
      <c r="A23" s="13" t="n">
        <v>4</v>
      </c>
      <c r="B23" s="14"/>
      <c r="C23" s="14"/>
      <c r="D23" s="14"/>
      <c r="E23" s="14"/>
      <c r="F23" s="14"/>
      <c r="G23" s="14"/>
      <c r="H23" s="14"/>
      <c r="I23" s="14"/>
      <c r="J23" s="14"/>
      <c r="K23" s="14"/>
      <c r="L23" s="14"/>
      <c r="M23" s="14"/>
      <c r="N23" s="14"/>
      <c r="O23" s="14"/>
      <c r="P23" s="15"/>
    </row>
    <row r="24" customFormat="false" ht="30" hidden="false" customHeight="true" outlineLevel="0" collapsed="false">
      <c r="A24" s="13" t="n">
        <v>5</v>
      </c>
      <c r="B24" s="14"/>
      <c r="C24" s="14"/>
      <c r="D24" s="14"/>
      <c r="E24" s="14"/>
      <c r="F24" s="14"/>
      <c r="G24" s="14"/>
      <c r="H24" s="14"/>
      <c r="I24" s="14"/>
      <c r="J24" s="14"/>
      <c r="K24" s="14"/>
      <c r="L24" s="14"/>
      <c r="M24" s="14"/>
      <c r="N24" s="14"/>
      <c r="O24" s="14"/>
      <c r="P24" s="15"/>
    </row>
    <row r="25" customFormat="false" ht="30" hidden="false" customHeight="true" outlineLevel="0" collapsed="false">
      <c r="A25" s="13" t="n">
        <v>6</v>
      </c>
      <c r="B25" s="14"/>
      <c r="C25" s="14"/>
      <c r="D25" s="14"/>
      <c r="E25" s="14"/>
      <c r="F25" s="14"/>
      <c r="G25" s="14"/>
      <c r="H25" s="14"/>
      <c r="I25" s="14"/>
      <c r="J25" s="14"/>
      <c r="K25" s="14"/>
      <c r="L25" s="14"/>
      <c r="M25" s="14"/>
      <c r="N25" s="14"/>
      <c r="O25" s="14"/>
      <c r="P25" s="15"/>
    </row>
    <row r="26" customFormat="false" ht="30" hidden="false" customHeight="true" outlineLevel="0" collapsed="false">
      <c r="A26" s="13" t="n">
        <v>7</v>
      </c>
      <c r="B26" s="14"/>
      <c r="C26" s="14"/>
      <c r="D26" s="14"/>
      <c r="E26" s="14"/>
      <c r="F26" s="14"/>
      <c r="G26" s="14"/>
      <c r="H26" s="14"/>
      <c r="I26" s="14"/>
      <c r="J26" s="14"/>
      <c r="K26" s="14"/>
      <c r="L26" s="14"/>
      <c r="M26" s="14"/>
      <c r="N26" s="14"/>
      <c r="O26" s="14"/>
      <c r="P26" s="15"/>
    </row>
    <row r="28" customFormat="false" ht="19.5" hidden="false" customHeight="true" outlineLevel="0" collapsed="false">
      <c r="A28" s="16" t="s">
        <v>29</v>
      </c>
      <c r="B28" s="16"/>
      <c r="C28" s="16"/>
      <c r="D28" s="16"/>
      <c r="E28" s="16"/>
      <c r="F28" s="16"/>
      <c r="G28" s="16"/>
      <c r="H28" s="16"/>
      <c r="I28" s="16"/>
      <c r="J28" s="16"/>
      <c r="K28" s="16"/>
      <c r="L28" s="16"/>
      <c r="M28" s="16"/>
      <c r="N28" s="16"/>
      <c r="O28" s="16"/>
      <c r="P28" s="16"/>
    </row>
    <row r="29" customFormat="false" ht="15" hidden="false" customHeight="true" outlineLevel="0" collapsed="false">
      <c r="A29" s="17" t="s">
        <v>30</v>
      </c>
      <c r="B29" s="17"/>
      <c r="C29" s="17"/>
      <c r="D29" s="17"/>
      <c r="E29" s="17"/>
      <c r="F29" s="17"/>
      <c r="G29" s="17"/>
      <c r="H29" s="17"/>
      <c r="I29" s="17"/>
      <c r="J29" s="17"/>
      <c r="K29" s="17"/>
      <c r="L29" s="17"/>
      <c r="M29" s="17"/>
      <c r="N29" s="17"/>
      <c r="O29" s="17"/>
      <c r="P29" s="17"/>
    </row>
  </sheetData>
  <mergeCells count="24">
    <mergeCell ref="A1:P1"/>
    <mergeCell ref="A2:P2"/>
    <mergeCell ref="A3:P3"/>
    <mergeCell ref="C5:H5"/>
    <mergeCell ref="A7:P7"/>
    <mergeCell ref="A8:P8"/>
    <mergeCell ref="A9:P9"/>
    <mergeCell ref="A10:P10"/>
    <mergeCell ref="A11:P11"/>
    <mergeCell ref="A12:P12"/>
    <mergeCell ref="A13:P13"/>
    <mergeCell ref="A14:P14"/>
    <mergeCell ref="A16:A18"/>
    <mergeCell ref="B16:B18"/>
    <mergeCell ref="C16:H16"/>
    <mergeCell ref="I16:N16"/>
    <mergeCell ref="O16:O18"/>
    <mergeCell ref="P16:P18"/>
    <mergeCell ref="C17:E17"/>
    <mergeCell ref="F17:H17"/>
    <mergeCell ref="I17:K17"/>
    <mergeCell ref="L17:N17"/>
    <mergeCell ref="A28:P28"/>
    <mergeCell ref="A29:P29"/>
  </mergeCells>
  <dataValidations count="5">
    <dataValidation allowBlank="false" error="La presión sistólica debe estar entre 60 y 260 mmHg. Verifique la lectura del aparato." errorStyle="stop" errorTitle="Valor fuera de rango" operator="between" showDropDown="false" showErrorMessage="true" showInputMessage="false" sqref="C20:C26 F20:F26 I20:I26 L20:L26" type="whole">
      <formula1>60</formula1>
      <formula2>260</formula2>
    </dataValidation>
    <dataValidation allowBlank="false" error="La presión diastólica debe estar entre 30 y 180 mmHg. Verifique la lectura del aparato." errorStyle="stop" errorTitle="Valor fuera de rango" operator="between" showDropDown="false" showErrorMessage="true" showInputMessage="false" sqref="D20:D26 G20:G26 J20:J26 M20:M26" type="whole">
      <formula1>30</formula1>
      <formula2>180</formula2>
    </dataValidation>
    <dataValidation allowBlank="false" error="El pulso debe estar entre 30 y 220 latidos por minuto." errorStyle="stop" errorTitle="Valor fuera de rango" operator="between" showDropDown="false" showErrorMessage="true" showInputMessage="false" sqref="E20:E26 H20:H26 K20:K26 N20:N26" type="whole">
      <formula1>30</formula1>
      <formula2>220</formula2>
    </dataValidation>
    <dataValidation allowBlank="false" error="Elija Sí o No." errorStyle="stop" errorTitle="Opción no válida" operator="between" showDropDown="false" showErrorMessage="true" showInputMessage="false" sqref="O20:O26" type="list">
      <formula1>"Sí,No"</formula1>
      <formula2>0</formula2>
    </dataValidation>
    <dataValidation allowBlank="false" error="Elija Derecho o Izquierdo." errorStyle="stop" errorTitle="Opción no válida" operator="between" showDropDown="false" showErrorMessage="true" showInputMessage="false" sqref="O5" type="list">
      <formula1>"Derecho,Izquierdo"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5" min="3" style="0" width="13"/>
    <col collapsed="false" customWidth="true" hidden="false" outlineLevel="0" max="6" min="6" style="0" width="3"/>
    <col collapsed="false" customWidth="true" hidden="false" outlineLevel="0" max="7" min="7" style="0" width="44"/>
    <col collapsed="false" customWidth="true" hidden="false" outlineLevel="0" max="8" min="8" style="0" width="15"/>
  </cols>
  <sheetData>
    <row r="1" customFormat="false" ht="24" hidden="false" customHeight="true" outlineLevel="0" collapsed="false">
      <c r="B1" s="1" t="s">
        <v>31</v>
      </c>
      <c r="C1" s="1"/>
      <c r="D1" s="1"/>
      <c r="E1" s="1"/>
      <c r="F1" s="1"/>
      <c r="G1" s="1"/>
      <c r="H1" s="1"/>
    </row>
    <row r="2" customFormat="false" ht="25.5" hidden="false" customHeight="true" outlineLevel="0" collapsed="false">
      <c r="B2" s="18" t="s">
        <v>32</v>
      </c>
      <c r="C2" s="18"/>
      <c r="D2" s="18"/>
      <c r="E2" s="18"/>
      <c r="F2" s="18"/>
      <c r="G2" s="18"/>
      <c r="H2" s="18"/>
    </row>
    <row r="4" customFormat="false" ht="18" hidden="false" customHeight="true" outlineLevel="0" collapsed="false">
      <c r="B4" s="7" t="s">
        <v>33</v>
      </c>
      <c r="C4" s="7"/>
      <c r="D4" s="7"/>
      <c r="E4" s="7"/>
    </row>
    <row r="5" customFormat="false" ht="15" hidden="false" customHeight="false" outlineLevel="0" collapsed="false">
      <c r="C5" s="19" t="s">
        <v>22</v>
      </c>
      <c r="D5" s="19" t="s">
        <v>23</v>
      </c>
    </row>
    <row r="6" customFormat="false" ht="15" hidden="false" customHeight="true" outlineLevel="0" collapsed="false">
      <c r="B6" s="20" t="s">
        <v>34</v>
      </c>
      <c r="C6" s="21"/>
      <c r="D6" s="21"/>
      <c r="G6" s="22" t="s">
        <v>35</v>
      </c>
      <c r="H6" s="22"/>
    </row>
    <row r="7" customFormat="false" ht="15" hidden="false" customHeight="false" outlineLevel="0" collapsed="false">
      <c r="B7" s="20" t="s">
        <v>36</v>
      </c>
      <c r="C7" s="21" t="n">
        <v>135</v>
      </c>
      <c r="D7" s="21" t="n">
        <v>85</v>
      </c>
      <c r="G7" s="22"/>
      <c r="H7" s="22"/>
    </row>
    <row r="8" customFormat="false" ht="15" hidden="false" customHeight="false" outlineLevel="0" collapsed="false">
      <c r="B8" s="20" t="s">
        <v>37</v>
      </c>
      <c r="C8" s="21" t="n">
        <v>140</v>
      </c>
      <c r="D8" s="21" t="n">
        <v>90</v>
      </c>
      <c r="G8" s="22"/>
      <c r="H8" s="22"/>
    </row>
    <row r="9" customFormat="false" ht="15" hidden="false" customHeight="false" outlineLevel="0" collapsed="false">
      <c r="G9" s="22"/>
      <c r="H9" s="22"/>
    </row>
    <row r="10" customFormat="false" ht="18" hidden="false" customHeight="true" outlineLevel="0" collapsed="false">
      <c r="B10" s="7" t="s">
        <v>38</v>
      </c>
      <c r="C10" s="7"/>
      <c r="D10" s="7"/>
      <c r="E10" s="7"/>
    </row>
    <row r="11" customFormat="false" ht="15" hidden="false" customHeight="true" outlineLevel="0" collapsed="false">
      <c r="B11" s="20" t="s">
        <v>39</v>
      </c>
      <c r="C11" s="23" t="n">
        <f aca="false">COUNT(Registro!C20:C26,Registro!F20:F26,Registro!I20:I26,Registro!L20:L26)</f>
        <v>0</v>
      </c>
      <c r="G11" s="22" t="s">
        <v>40</v>
      </c>
      <c r="H11" s="22"/>
    </row>
    <row r="12" customFormat="false" ht="23.85" hidden="false" customHeight="false" outlineLevel="0" collapsed="false">
      <c r="B12" s="20" t="s">
        <v>41</v>
      </c>
      <c r="C12" s="23" t="n">
        <f aca="false">COUNT(Registro!C21:C26,Registro!F21:F26,Registro!I21:I26,Registro!L21:L26)</f>
        <v>0</v>
      </c>
      <c r="G12" s="22"/>
      <c r="H12" s="22"/>
    </row>
    <row r="13" customFormat="false" ht="15" hidden="false" customHeight="false" outlineLevel="0" collapsed="false">
      <c r="B13" s="20" t="s">
        <v>42</v>
      </c>
      <c r="C13" s="24" t="n">
        <f aca="false">IFERROR(COUNT(Registro!C21:C26,Registro!F21:F26,Registro!I21:I26,Registro!L21:L26)/24,"")</f>
        <v>0</v>
      </c>
      <c r="G13" s="22"/>
      <c r="H13" s="22"/>
    </row>
    <row r="14" customFormat="false" ht="15" hidden="false" customHeight="false" outlineLevel="0" collapsed="false">
      <c r="B14" s="20" t="s">
        <v>43</v>
      </c>
      <c r="C14" s="23" t="n">
        <f aca="false">COUNT(C48:C54)</f>
        <v>0</v>
      </c>
      <c r="G14" s="22"/>
      <c r="H14" s="22"/>
    </row>
    <row r="15" customFormat="false" ht="15" hidden="false" customHeight="false" outlineLevel="0" collapsed="false">
      <c r="B15" s="20" t="s">
        <v>44</v>
      </c>
      <c r="C15" s="23" t="n">
        <f aca="false">COUNTIF(Registro!O20:O26,"Sí")</f>
        <v>0</v>
      </c>
    </row>
    <row r="17" customFormat="false" ht="18" hidden="false" customHeight="true" outlineLevel="0" collapsed="false">
      <c r="B17" s="7" t="s">
        <v>45</v>
      </c>
      <c r="C17" s="7"/>
      <c r="D17" s="7"/>
      <c r="E17" s="7"/>
      <c r="G17" s="22" t="s">
        <v>46</v>
      </c>
      <c r="H17" s="22"/>
    </row>
    <row r="18" customFormat="false" ht="15" hidden="false" customHeight="false" outlineLevel="0" collapsed="false">
      <c r="C18" s="19" t="s">
        <v>22</v>
      </c>
      <c r="D18" s="19" t="s">
        <v>23</v>
      </c>
      <c r="E18" s="19" t="s">
        <v>24</v>
      </c>
      <c r="G18" s="22"/>
      <c r="H18" s="22"/>
    </row>
    <row r="19" customFormat="false" ht="15" hidden="false" customHeight="false" outlineLevel="0" collapsed="false">
      <c r="B19" s="25" t="s">
        <v>47</v>
      </c>
      <c r="C19" s="26" t="str">
        <f aca="false">IFERROR(AVERAGE(Registro!C21:C26,Registro!F21:F26,Registro!I21:I26,Registro!L21:L26),"")</f>
        <v/>
      </c>
      <c r="D19" s="26" t="str">
        <f aca="false">IFERROR(AVERAGE(Registro!D21:D26,Registro!G21:G26,Registro!J21:J26,Registro!M21:M26),"")</f>
        <v/>
      </c>
      <c r="E19" s="26" t="str">
        <f aca="false">IFERROR(AVERAGE(Registro!E21:E26,Registro!H21:H26,Registro!K21:K26,Registro!N21:N26),"")</f>
        <v/>
      </c>
      <c r="G19" s="22"/>
      <c r="H19" s="22"/>
    </row>
    <row r="20" customFormat="false" ht="15" hidden="false" customHeight="false" outlineLevel="0" collapsed="false">
      <c r="B20" s="20" t="s">
        <v>48</v>
      </c>
      <c r="C20" s="27" t="str">
        <f aca="false">IFERROR(AVERAGE(Registro!C21:C26,Registro!F21:F26),"")</f>
        <v/>
      </c>
      <c r="D20" s="27" t="str">
        <f aca="false">IFERROR(AVERAGE(Registro!D21:D26,Registro!G21:G26),"")</f>
        <v/>
      </c>
      <c r="E20" s="27" t="str">
        <f aca="false">IFERROR(AVERAGE(Registro!E21:E26,Registro!H21:H26),"")</f>
        <v/>
      </c>
      <c r="G20" s="22"/>
      <c r="H20" s="22"/>
    </row>
    <row r="21" customFormat="false" ht="15" hidden="false" customHeight="false" outlineLevel="0" collapsed="false">
      <c r="B21" s="20" t="s">
        <v>49</v>
      </c>
      <c r="C21" s="27" t="str">
        <f aca="false">IFERROR(AVERAGE(Registro!I21:I26,Registro!L21:L26),"")</f>
        <v/>
      </c>
      <c r="D21" s="27" t="str">
        <f aca="false">IFERROR(AVERAGE(Registro!J21:J26,Registro!M21:M26),"")</f>
        <v/>
      </c>
      <c r="E21" s="27" t="str">
        <f aca="false">IFERROR(AVERAGE(Registro!K21:K26,Registro!N21:N26),"")</f>
        <v/>
      </c>
      <c r="G21" s="22"/>
      <c r="H21" s="22"/>
    </row>
    <row r="22" customFormat="false" ht="15" hidden="false" customHeight="false" outlineLevel="0" collapsed="false">
      <c r="B22" s="20" t="s">
        <v>50</v>
      </c>
      <c r="C22" s="28" t="str">
        <f aca="false">IFERROR(C20-C21,"")</f>
        <v/>
      </c>
      <c r="D22" s="28" t="str">
        <f aca="false">IFERROR(D20-D21,"")</f>
        <v/>
      </c>
    </row>
    <row r="23" customFormat="false" ht="15" hidden="false" customHeight="false" outlineLevel="0" collapsed="false">
      <c r="B23" s="20" t="s">
        <v>51</v>
      </c>
      <c r="C23" s="27" t="str">
        <f aca="false">IFERROR(AVERAGE(Registro!C20:C20,Registro!F20:F20,Registro!I20:I20,Registro!L20:L20),"")</f>
        <v/>
      </c>
      <c r="D23" s="27" t="str">
        <f aca="false">IFERROR(AVERAGE(Registro!D20:D20,Registro!G20:G20,Registro!J20:J20,Registro!M20:M20),"")</f>
        <v/>
      </c>
    </row>
    <row r="24" customFormat="false" ht="15" hidden="false" customHeight="false" outlineLevel="0" collapsed="false">
      <c r="B24" s="20" t="s">
        <v>52</v>
      </c>
      <c r="C24" s="27" t="str">
        <f aca="false">IFERROR(C19-D19,"")</f>
        <v/>
      </c>
    </row>
    <row r="25" customFormat="false" ht="15" hidden="false" customHeight="false" outlineLevel="0" collapsed="false">
      <c r="B25" s="20" t="s">
        <v>53</v>
      </c>
      <c r="C25" s="27" t="str">
        <f aca="false">IFERROR(D19+(C19-D19)/3,"")</f>
        <v/>
      </c>
    </row>
    <row r="27" customFormat="false" ht="18" hidden="false" customHeight="true" outlineLevel="0" collapsed="false">
      <c r="B27" s="7" t="s">
        <v>54</v>
      </c>
      <c r="C27" s="7"/>
      <c r="D27" s="7"/>
      <c r="E27" s="7"/>
      <c r="G27" s="22" t="s">
        <v>55</v>
      </c>
      <c r="H27" s="22"/>
    </row>
    <row r="28" customFormat="false" ht="15" hidden="false" customHeight="false" outlineLevel="0" collapsed="false">
      <c r="B28" s="20" t="s">
        <v>56</v>
      </c>
      <c r="C28" s="27" t="str">
        <f aca="false">IFERROR(STDEV(Registro!C21:C26,Registro!F21:F26,Registro!I21:I26,Registro!L21:L26),"")</f>
        <v/>
      </c>
      <c r="G28" s="22"/>
      <c r="H28" s="22"/>
    </row>
    <row r="29" customFormat="false" ht="15" hidden="false" customHeight="false" outlineLevel="0" collapsed="false">
      <c r="B29" s="20" t="s">
        <v>57</v>
      </c>
      <c r="C29" s="29" t="str">
        <f aca="false">IFERROR(C28/C19,"")</f>
        <v/>
      </c>
      <c r="G29" s="22"/>
      <c r="H29" s="22"/>
    </row>
    <row r="30" customFormat="false" ht="15" hidden="false" customHeight="false" outlineLevel="0" collapsed="false">
      <c r="B30" s="20" t="s">
        <v>58</v>
      </c>
      <c r="C30" s="23" t="n">
        <f aca="false">IFERROR(MAX(Registro!C20:C26,Registro!F20:F26,Registro!I20:I26,Registro!L20:L26),"")</f>
        <v>0</v>
      </c>
      <c r="G30" s="22"/>
      <c r="H30" s="22"/>
    </row>
    <row r="31" customFormat="false" ht="15" hidden="false" customHeight="false" outlineLevel="0" collapsed="false">
      <c r="B31" s="20" t="s">
        <v>59</v>
      </c>
      <c r="C31" s="23" t="n">
        <f aca="false">IFERROR(MIN(Registro!C20:C26,Registro!F20:F26,Registro!I20:I26,Registro!L20:L26),"")</f>
        <v>0</v>
      </c>
      <c r="G31" s="22"/>
      <c r="H31" s="22"/>
    </row>
    <row r="32" customFormat="false" ht="15" hidden="false" customHeight="false" outlineLevel="0" collapsed="false">
      <c r="B32" s="20" t="s">
        <v>60</v>
      </c>
      <c r="C32" s="23" t="n">
        <f aca="false">SUMPRODUCT((Registro!C20:C26&lt;&gt;"")*(((Registro!C20:C26&gt;=180)+(Registro!D20:D26&gt;=110))&gt;0))+SUMPRODUCT((Registro!F20:F26&lt;&gt;"")*(((Registro!F20:F26&gt;=180)+(Registro!G20:G26&gt;=110))&gt;0))+SUMPRODUCT((Registro!I20:I26&lt;&gt;"")*(((Registro!I20:I26&gt;=180)+(Registro!J20:J26&gt;=110))&gt;0))+SUMPRODUCT((Registro!L20:L26&lt;&gt;"")*(((Registro!L20:L26&gt;=180)+(Registro!M20:M26&gt;=110))&gt;0))</f>
        <v>0</v>
      </c>
      <c r="G32" s="22"/>
      <c r="H32" s="22"/>
    </row>
    <row r="33" customFormat="false" ht="15" hidden="false" customHeight="false" outlineLevel="0" collapsed="false">
      <c r="B33" s="20" t="s">
        <v>61</v>
      </c>
      <c r="C33" s="23" t="n">
        <f aca="false">SUMPRODUCT((Registro!C20:C26&lt;&gt;"")*(((Registro!C20:C26&lt;100)+(Registro!D20:D26&lt;60))&gt;0))+SUMPRODUCT((Registro!F20:F26&lt;&gt;"")*(((Registro!F20:F26&lt;100)+(Registro!G20:G26&lt;60))&gt;0))+SUMPRODUCT((Registro!I20:I26&lt;&gt;"")*(((Registro!I20:I26&lt;100)+(Registro!J20:J26&lt;60))&gt;0))+SUMPRODUCT((Registro!L20:L26&lt;&gt;"")*(((Registro!L20:L26&lt;100)+(Registro!M20:M26&lt;60))&gt;0))</f>
        <v>0</v>
      </c>
    </row>
    <row r="35" customFormat="false" ht="18" hidden="false" customHeight="true" outlineLevel="0" collapsed="false">
      <c r="B35" s="7" t="s">
        <v>62</v>
      </c>
      <c r="C35" s="7"/>
      <c r="D35" s="7"/>
      <c r="E35" s="7"/>
      <c r="G35" s="22" t="s">
        <v>63</v>
      </c>
      <c r="H35" s="22"/>
    </row>
    <row r="36" customFormat="false" ht="15" hidden="false" customHeight="false" outlineLevel="0" collapsed="false">
      <c r="B36" s="20" t="s">
        <v>64</v>
      </c>
      <c r="C36" s="23" t="n">
        <f aca="false">SUMPRODUCT((Registro!C21:C26&lt;&gt;"")*(Registro!C21:C26&lt;$C$7)*(Registro!D21:D26&lt;$D$7))+SUMPRODUCT((Registro!F21:F26&lt;&gt;"")*(Registro!F21:F26&lt;$C$7)*(Registro!G21:G26&lt;$D$7))+SUMPRODUCT((Registro!I21:I26&lt;&gt;"")*(Registro!I21:I26&lt;$C$7)*(Registro!J21:J26&lt;$D$7))+SUMPRODUCT((Registro!L21:L26&lt;&gt;"")*(Registro!L21:L26&lt;$C$7)*(Registro!M21:M26&lt;$D$7))</f>
        <v>0</v>
      </c>
      <c r="G36" s="22"/>
      <c r="H36" s="22"/>
    </row>
    <row r="37" customFormat="false" ht="15" hidden="false" customHeight="false" outlineLevel="0" collapsed="false">
      <c r="B37" s="20" t="s">
        <v>65</v>
      </c>
      <c r="C37" s="24" t="str">
        <f aca="false">IFERROR(C36/C12,"")</f>
        <v/>
      </c>
      <c r="G37" s="22"/>
      <c r="H37" s="22"/>
    </row>
    <row r="38" customFormat="false" ht="15" hidden="false" customHeight="false" outlineLevel="0" collapsed="false">
      <c r="G38" s="22"/>
      <c r="H38" s="22"/>
    </row>
    <row r="39" customFormat="false" ht="15" hidden="false" customHeight="false" outlineLevel="0" collapsed="false">
      <c r="B39" s="25" t="s">
        <v>66</v>
      </c>
      <c r="C39" s="30" t="str">
        <f aca="false">IF(C12=0,"Sin datos",IF(OR(C19&gt;=$C$7,D19&gt;=$D$7),"Promedio domiciliario POR ARRIBA de la meta","Promedio domiciliario EN META"))</f>
        <v>Sin datos</v>
      </c>
      <c r="D39" s="30"/>
      <c r="E39" s="30"/>
      <c r="G39" s="22"/>
      <c r="H39" s="22"/>
    </row>
    <row r="40" customFormat="false" ht="15" hidden="false" customHeight="false" outlineLevel="0" collapsed="false">
      <c r="G40" s="22"/>
      <c r="H40" s="22"/>
    </row>
    <row r="41" customFormat="false" ht="26.85" hidden="false" customHeight="false" outlineLevel="0" collapsed="false">
      <c r="B41" s="25" t="s">
        <v>67</v>
      </c>
      <c r="C41" s="30" t="str">
        <f aca="false">IF(OR(C12=0,C6="",D6=""),"Capture la presión de consultorio en C6 y D6",IF(OR(C6&gt;=$C$8,D6&gt;=$D$8),IF(OR(C19&gt;=$C$7,D19&gt;=$D$7),"Hipertensión sostenida / no controlada","Hipertensión de bata blanca (o efecto de bata blanca)"),IF(OR(C19&gt;=$C$7,D19&gt;=$D$7),"Hipertensión enmascarada / control enmascarado inadecuado","Normotensión / hipertensión bien controlada")))</f>
        <v>Capture la presión de consultorio en C6 y D6</v>
      </c>
      <c r="D41" s="30"/>
      <c r="E41" s="30"/>
      <c r="G41" s="22"/>
      <c r="H41" s="22"/>
    </row>
    <row r="43" customFormat="false" ht="15" hidden="false" customHeight="false" outlineLevel="0" collapsed="false">
      <c r="B43" s="20" t="s">
        <v>68</v>
      </c>
      <c r="C43" s="28" t="str">
        <f aca="false">IFERROR(IF(C6="","",C6-C19),"")</f>
        <v/>
      </c>
      <c r="D43" s="28" t="str">
        <f aca="false">IFERROR(IF(D6="","",D6-D19),"")</f>
        <v/>
      </c>
    </row>
    <row r="46" customFormat="false" ht="18" hidden="false" customHeight="true" outlineLevel="0" collapsed="false">
      <c r="B46" s="7" t="s">
        <v>69</v>
      </c>
      <c r="C46" s="7"/>
      <c r="D46" s="7"/>
      <c r="E46" s="7"/>
    </row>
    <row r="47" customFormat="false" ht="15" hidden="false" customHeight="false" outlineLevel="0" collapsed="false">
      <c r="B47" s="31" t="s">
        <v>14</v>
      </c>
      <c r="C47" s="31" t="s">
        <v>22</v>
      </c>
      <c r="D47" s="31" t="s">
        <v>23</v>
      </c>
      <c r="E47" s="31" t="s">
        <v>24</v>
      </c>
    </row>
    <row r="48" customFormat="false" ht="15" hidden="false" customHeight="false" outlineLevel="0" collapsed="false">
      <c r="B48" s="32" t="s">
        <v>70</v>
      </c>
      <c r="C48" s="33" t="str">
        <f aca="false">IFERROR(AVERAGE(Registro!C20,Registro!F20,Registro!I20,Registro!L20),"")</f>
        <v/>
      </c>
      <c r="D48" s="33" t="str">
        <f aca="false">IFERROR(AVERAGE(Registro!D20,Registro!G20,Registro!J20,Registro!M20),"")</f>
        <v/>
      </c>
      <c r="E48" s="33" t="str">
        <f aca="false">IFERROR(AVERAGE(Registro!E20,Registro!H20,Registro!K20,Registro!N20),"")</f>
        <v/>
      </c>
    </row>
    <row r="49" customFormat="false" ht="15" hidden="false" customHeight="false" outlineLevel="0" collapsed="false">
      <c r="B49" s="32" t="s">
        <v>71</v>
      </c>
      <c r="C49" s="33" t="str">
        <f aca="false">IFERROR(AVERAGE(Registro!C21,Registro!F21,Registro!I21,Registro!L21),"")</f>
        <v/>
      </c>
      <c r="D49" s="33" t="str">
        <f aca="false">IFERROR(AVERAGE(Registro!D21,Registro!G21,Registro!J21,Registro!M21),"")</f>
        <v/>
      </c>
      <c r="E49" s="33" t="str">
        <f aca="false">IFERROR(AVERAGE(Registro!E21,Registro!H21,Registro!K21,Registro!N21),"")</f>
        <v/>
      </c>
    </row>
    <row r="50" customFormat="false" ht="15" hidden="false" customHeight="false" outlineLevel="0" collapsed="false">
      <c r="B50" s="32" t="s">
        <v>72</v>
      </c>
      <c r="C50" s="33" t="str">
        <f aca="false">IFERROR(AVERAGE(Registro!C22,Registro!F22,Registro!I22,Registro!L22),"")</f>
        <v/>
      </c>
      <c r="D50" s="33" t="str">
        <f aca="false">IFERROR(AVERAGE(Registro!D22,Registro!G22,Registro!J22,Registro!M22),"")</f>
        <v/>
      </c>
      <c r="E50" s="33" t="str">
        <f aca="false">IFERROR(AVERAGE(Registro!E22,Registro!H22,Registro!K22,Registro!N22),"")</f>
        <v/>
      </c>
    </row>
    <row r="51" customFormat="false" ht="15" hidden="false" customHeight="false" outlineLevel="0" collapsed="false">
      <c r="B51" s="32" t="s">
        <v>73</v>
      </c>
      <c r="C51" s="33" t="str">
        <f aca="false">IFERROR(AVERAGE(Registro!C23,Registro!F23,Registro!I23,Registro!L23),"")</f>
        <v/>
      </c>
      <c r="D51" s="33" t="str">
        <f aca="false">IFERROR(AVERAGE(Registro!D23,Registro!G23,Registro!J23,Registro!M23),"")</f>
        <v/>
      </c>
      <c r="E51" s="33" t="str">
        <f aca="false">IFERROR(AVERAGE(Registro!E23,Registro!H23,Registro!K23,Registro!N23),"")</f>
        <v/>
      </c>
    </row>
    <row r="52" customFormat="false" ht="15" hidden="false" customHeight="false" outlineLevel="0" collapsed="false">
      <c r="B52" s="32" t="s">
        <v>74</v>
      </c>
      <c r="C52" s="33" t="str">
        <f aca="false">IFERROR(AVERAGE(Registro!C24,Registro!F24,Registro!I24,Registro!L24),"")</f>
        <v/>
      </c>
      <c r="D52" s="33" t="str">
        <f aca="false">IFERROR(AVERAGE(Registro!D24,Registro!G24,Registro!J24,Registro!M24),"")</f>
        <v/>
      </c>
      <c r="E52" s="33" t="str">
        <f aca="false">IFERROR(AVERAGE(Registro!E24,Registro!H24,Registro!K24,Registro!N24),"")</f>
        <v/>
      </c>
    </row>
    <row r="53" customFormat="false" ht="15" hidden="false" customHeight="false" outlineLevel="0" collapsed="false">
      <c r="B53" s="32" t="s">
        <v>75</v>
      </c>
      <c r="C53" s="33" t="str">
        <f aca="false">IFERROR(AVERAGE(Registro!C25,Registro!F25,Registro!I25,Registro!L25),"")</f>
        <v/>
      </c>
      <c r="D53" s="33" t="str">
        <f aca="false">IFERROR(AVERAGE(Registro!D25,Registro!G25,Registro!J25,Registro!M25),"")</f>
        <v/>
      </c>
      <c r="E53" s="33" t="str">
        <f aca="false">IFERROR(AVERAGE(Registro!E25,Registro!H25,Registro!K25,Registro!N25),"")</f>
        <v/>
      </c>
    </row>
    <row r="54" customFormat="false" ht="15" hidden="false" customHeight="false" outlineLevel="0" collapsed="false">
      <c r="B54" s="32" t="s">
        <v>76</v>
      </c>
      <c r="C54" s="33" t="str">
        <f aca="false">IFERROR(AVERAGE(Registro!C26,Registro!F26,Registro!I26,Registro!L26),"")</f>
        <v/>
      </c>
      <c r="D54" s="33" t="str">
        <f aca="false">IFERROR(AVERAGE(Registro!D26,Registro!G26,Registro!J26,Registro!M26),"")</f>
        <v/>
      </c>
      <c r="E54" s="33" t="str">
        <f aca="false">IFERROR(AVERAGE(Registro!E26,Registro!H26,Registro!K26,Registro!N26),"")</f>
        <v/>
      </c>
    </row>
  </sheetData>
  <mergeCells count="15">
    <mergeCell ref="B1:H1"/>
    <mergeCell ref="B2:H2"/>
    <mergeCell ref="B4:E4"/>
    <mergeCell ref="G6:H9"/>
    <mergeCell ref="B10:E10"/>
    <mergeCell ref="G11:H14"/>
    <mergeCell ref="B17:E17"/>
    <mergeCell ref="G17:H21"/>
    <mergeCell ref="B27:E27"/>
    <mergeCell ref="G27:H32"/>
    <mergeCell ref="B35:E35"/>
    <mergeCell ref="G35:H41"/>
    <mergeCell ref="C39:E39"/>
    <mergeCell ref="C41:E41"/>
    <mergeCell ref="B46:E46"/>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2026-09-08T22:35:09Z</dcterms:created>
  <dc:creator>openpyxl</dc:creator>
  <dc:description/>
  <dc:language>en-US</dc:language>
  <cp:lastModifiedBy/>
  <dcterms:modified xsi:type="dcterms:W3CDTF">2026-09-08T22:35:11Z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